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635" windowHeight="6750" activeTab="0"/>
  </bookViews>
  <sheets>
    <sheet name="表１０－２３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<sst xmlns="http://schemas.openxmlformats.org/spreadsheetml/2006/main" count="35" uniqueCount="28">
  <si>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合計</t>
  </si>
  <si>
    <t>症例</t>
  </si>
  <si>
    <t>対照</t>
  </si>
  <si>
    <t>曝露（＋）</t>
  </si>
  <si>
    <t>オッズ比（点推定値）</t>
  </si>
  <si>
    <t>ln（オッズ比）の標準誤差</t>
  </si>
  <si>
    <t>オッズ比の95％信頼区間（下限）</t>
  </si>
  <si>
    <t>オッズ比の95％信頼区間（上限）</t>
  </si>
  <si>
    <t>中間値１</t>
  </si>
  <si>
    <t>統計検定量を用いた方法</t>
  </si>
  <si>
    <t>カイ２乗値</t>
  </si>
  <si>
    <t>曝露（－）</t>
  </si>
  <si>
    <t>２項分布近似法</t>
  </si>
  <si>
    <t>最尤推定法</t>
  </si>
  <si>
    <t>=D3/C4</t>
  </si>
  <si>
    <t>=D3+C4</t>
  </si>
  <si>
    <t>=(D3/I3-1.96*SQRT(D3*C4/I3^3))/(1-D3/I3+1.96*SQRT(D3*C4/I3^3))</t>
  </si>
  <si>
    <t>=(D3/I3+1.96*SQRT(D3*C4/I3^3))/(1-D3/I3-1.96*SQRT(D3*C4/I3^3))</t>
  </si>
  <si>
    <t>=SQRT(1/D3+1/C4)</t>
  </si>
  <si>
    <t>=EXP(LN(I1)-1.96*I7)</t>
  </si>
  <si>
    <t>=EXP(LN(I1)+1.96*I7)</t>
  </si>
  <si>
    <t>=(D3-C4)^2/I3</t>
  </si>
  <si>
    <t>=EXP(LN(I1)-1.96*SQRT(LN(I1)^2/I11))</t>
  </si>
  <si>
    <t>=EXP(LN(I1)+1.96*SQRT(LN(I1)^2/I11))</t>
  </si>
  <si>
    <t>注：通常の症例対照研究から得られる２×２表とは異なり，ここでは該当するペアの数がそれぞれの枠の中に入っている．</t>
  </si>
  <si>
    <t>　　例えば，D3の18は，症例には曝露があったが対照には曝露がなかったペア18組あったことを示している．</t>
  </si>
  <si>
    <t>　　この症例対照研究の症例の数と対照の数はそれぞれ57例ずつである．症例群では57例中33例が，対照群では57例中22例が曝露していたことがわかる．</t>
  </si>
  <si>
    <t>第１０章表２３．マッチドペア法による症例対照研究におけるオッズ比の推定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</si>
</sst>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0_ "/>
    <numFmt numFmtId="178" formatCode="0.0_ "/>
    <numFmt numFmtId="179" formatCode="0.0000_ "/>
    <numFmt numFmtId="180" formatCode="0.00_ "/>
    <numFmt numFmtId="181" formatCode="0.00_);[Red]\(0.00\)"/>
    <numFmt numFmtId="182" formatCode="0_ "/>
    <numFmt numFmtId="183" formatCode="0.000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80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 quotePrefix="1">
      <alignment/>
    </xf>
    <xf numFmtId="182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PageLayoutView="0" workbookViewId="0" topLeftCell="A1">
      <selection activeCell="B19" sqref="B19"/>
    </sheetView>
  </sheetViews>
  <sheetFormatPr defaultColWidth="9.00390625" defaultRowHeight="13.5"/>
  <cols>
    <col min="1" max="1" width="5.75390625" style="0" customWidth="1"/>
    <col min="2" max="2" width="9.75390625" style="0" customWidth="1"/>
    <col min="3" max="3" width="9.375" style="0" customWidth="1"/>
    <col min="4" max="4" width="9.625" style="0" customWidth="1"/>
    <col min="5" max="5" width="5.75390625" style="0" customWidth="1"/>
    <col min="6" max="6" width="2.625" style="0" customWidth="1"/>
    <col min="7" max="7" width="22.25390625" style="0" customWidth="1"/>
    <col min="8" max="8" width="28.50390625" style="0" customWidth="1"/>
    <col min="10" max="10" width="61.125" style="0" customWidth="1"/>
    <col min="11" max="11" width="4.75390625" style="0" customWidth="1"/>
  </cols>
  <sheetData>
    <row r="1" spans="1:12" ht="13.5">
      <c r="A1" s="1"/>
      <c r="B1" s="1"/>
      <c r="C1" s="8" t="s">
        <v>2</v>
      </c>
      <c r="D1" s="8"/>
      <c r="E1" s="2" t="s">
        <v>0</v>
      </c>
      <c r="F1" s="1"/>
      <c r="G1" s="1"/>
      <c r="H1" s="1" t="s">
        <v>4</v>
      </c>
      <c r="I1" s="4">
        <f>D3/C4</f>
        <v>2.5714285714285716</v>
      </c>
      <c r="J1" s="5" t="s">
        <v>14</v>
      </c>
      <c r="K1" s="1"/>
      <c r="L1" s="1"/>
    </row>
    <row r="2" spans="1:12" ht="13.5">
      <c r="A2" s="1"/>
      <c r="B2" s="1"/>
      <c r="C2" s="2" t="s">
        <v>3</v>
      </c>
      <c r="D2" s="2" t="s">
        <v>11</v>
      </c>
      <c r="E2" s="1"/>
      <c r="F2" s="1"/>
      <c r="G2" s="1"/>
      <c r="H2" s="1"/>
      <c r="I2" s="1"/>
      <c r="J2" s="1"/>
      <c r="K2" s="1"/>
      <c r="L2" s="1"/>
    </row>
    <row r="3" spans="1:12" ht="13.5">
      <c r="A3" s="7" t="s">
        <v>1</v>
      </c>
      <c r="B3" s="2" t="s">
        <v>3</v>
      </c>
      <c r="C3" s="1">
        <v>15</v>
      </c>
      <c r="D3" s="1">
        <v>18</v>
      </c>
      <c r="E3" s="1">
        <f>SUM(C3:D3)</f>
        <v>33</v>
      </c>
      <c r="F3" s="1"/>
      <c r="G3" s="1" t="s">
        <v>12</v>
      </c>
      <c r="H3" s="1" t="s">
        <v>8</v>
      </c>
      <c r="I3" s="6">
        <f>D3+C4</f>
        <v>25</v>
      </c>
      <c r="J3" s="5" t="s">
        <v>15</v>
      </c>
      <c r="K3" s="1"/>
      <c r="L3" s="1"/>
    </row>
    <row r="4" spans="1:12" ht="13.5">
      <c r="A4" s="7"/>
      <c r="B4" s="2" t="s">
        <v>11</v>
      </c>
      <c r="C4" s="1">
        <v>7</v>
      </c>
      <c r="D4" s="1">
        <v>17</v>
      </c>
      <c r="E4" s="1">
        <f>SUM(C4:D4)</f>
        <v>24</v>
      </c>
      <c r="F4" s="1"/>
      <c r="G4" s="1"/>
      <c r="H4" s="1" t="s">
        <v>6</v>
      </c>
      <c r="I4" s="4">
        <f>(D3/I3-1.96*SQRT(D3*C4/I3^3))/(1-D3/I3+1.96*SQRT(D3*C4/I3^3))</f>
        <v>1.1929460826966167</v>
      </c>
      <c r="J4" s="5" t="s">
        <v>16</v>
      </c>
      <c r="K4" s="1"/>
      <c r="L4" s="1"/>
    </row>
    <row r="5" spans="1:12" ht="13.5">
      <c r="A5" s="2" t="s">
        <v>0</v>
      </c>
      <c r="B5" s="1"/>
      <c r="C5" s="1">
        <f>SUM(C3:C4)</f>
        <v>22</v>
      </c>
      <c r="D5" s="1">
        <f>SUM(D3:D4)</f>
        <v>35</v>
      </c>
      <c r="E5" s="1">
        <f>SUM(C5:D5)</f>
        <v>57</v>
      </c>
      <c r="F5" s="1"/>
      <c r="G5" s="1"/>
      <c r="H5" s="1" t="s">
        <v>7</v>
      </c>
      <c r="I5" s="4">
        <f>(D3/I3+1.96*SQRT(D3*C4/I3^3))/(1-D3/I3-1.96*SQRT(D3*C4/I3^3))</f>
        <v>8.61608395191801</v>
      </c>
      <c r="J5" s="5" t="s">
        <v>17</v>
      </c>
      <c r="K5" s="1"/>
      <c r="L5" s="1"/>
    </row>
    <row r="6" spans="1:12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3.5">
      <c r="A7" s="1"/>
      <c r="B7" s="1"/>
      <c r="C7" s="1"/>
      <c r="D7" s="1"/>
      <c r="E7" s="1"/>
      <c r="F7" s="1"/>
      <c r="G7" s="1" t="s">
        <v>13</v>
      </c>
      <c r="H7" s="1" t="s">
        <v>5</v>
      </c>
      <c r="I7" s="3">
        <f>SQRT(1/D3+1/C4)</f>
        <v>0.44543540318737396</v>
      </c>
      <c r="J7" s="5" t="s">
        <v>18</v>
      </c>
      <c r="K7" s="1"/>
      <c r="L7" s="1"/>
    </row>
    <row r="8" spans="1:12" ht="13.5">
      <c r="A8" s="1"/>
      <c r="B8" s="1"/>
      <c r="C8" s="1"/>
      <c r="D8" s="1"/>
      <c r="E8" s="1"/>
      <c r="F8" s="1"/>
      <c r="G8" s="1"/>
      <c r="H8" s="1" t="s">
        <v>6</v>
      </c>
      <c r="I8" s="4">
        <f>EXP(LN(I1)-1.96*I7)</f>
        <v>1.0740195711507554</v>
      </c>
      <c r="J8" s="5" t="s">
        <v>19</v>
      </c>
      <c r="K8" s="1"/>
      <c r="L8" s="1"/>
    </row>
    <row r="9" spans="1:12" ht="13.5">
      <c r="A9" s="1"/>
      <c r="B9" s="1"/>
      <c r="C9" s="1"/>
      <c r="D9" s="1"/>
      <c r="E9" s="1"/>
      <c r="F9" s="1"/>
      <c r="G9" s="1"/>
      <c r="H9" s="1" t="s">
        <v>7</v>
      </c>
      <c r="I9" s="4">
        <f>EXP(LN(I1)+1.96*I7)</f>
        <v>6.156540416553595</v>
      </c>
      <c r="J9" s="5" t="s">
        <v>20</v>
      </c>
      <c r="K9" s="1"/>
      <c r="L9" s="1"/>
    </row>
    <row r="10" spans="1:12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3.5">
      <c r="A11" s="1"/>
      <c r="B11" s="1"/>
      <c r="C11" s="1"/>
      <c r="D11" s="1"/>
      <c r="E11" s="1"/>
      <c r="F11" s="1"/>
      <c r="G11" s="1" t="s">
        <v>9</v>
      </c>
      <c r="H11" s="1" t="s">
        <v>10</v>
      </c>
      <c r="I11" s="3">
        <f>(D3-C4)^2/I3</f>
        <v>4.84</v>
      </c>
      <c r="J11" s="5" t="s">
        <v>21</v>
      </c>
      <c r="K11" s="1"/>
      <c r="L11" s="1"/>
    </row>
    <row r="12" spans="1:12" ht="13.5">
      <c r="A12" s="1"/>
      <c r="B12" s="1"/>
      <c r="C12" s="1"/>
      <c r="D12" s="1"/>
      <c r="E12" s="1"/>
      <c r="F12" s="1"/>
      <c r="G12" s="1"/>
      <c r="H12" s="1" t="s">
        <v>6</v>
      </c>
      <c r="I12" s="4">
        <f>EXP(LN(I1)-1.96*SQRT(LN(I1)^2/I11))</f>
        <v>1.1085270759261225</v>
      </c>
      <c r="J12" s="5" t="s">
        <v>22</v>
      </c>
      <c r="K12" s="1"/>
      <c r="L12" s="1"/>
    </row>
    <row r="13" spans="1:12" ht="13.5">
      <c r="A13" s="1"/>
      <c r="B13" s="1"/>
      <c r="C13" s="1"/>
      <c r="D13" s="1"/>
      <c r="E13" s="1"/>
      <c r="F13" s="1"/>
      <c r="G13" s="1"/>
      <c r="H13" s="1" t="s">
        <v>7</v>
      </c>
      <c r="I13" s="4">
        <f>EXP(LN(I1)+1.96*SQRT(LN(I1)^2/I11))</f>
        <v>5.964892551167471</v>
      </c>
      <c r="J13" s="5" t="s">
        <v>23</v>
      </c>
      <c r="K13" s="1"/>
      <c r="L13" s="1"/>
    </row>
    <row r="14" spans="1:12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3.5">
      <c r="A15" s="1" t="s">
        <v>24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3.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3.5">
      <c r="A17" s="1" t="s">
        <v>26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3.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</sheetData>
  <sheetProtection/>
  <mergeCells count="2">
    <mergeCell ref="C1:D1"/>
    <mergeCell ref="A3:A4"/>
  </mergeCells>
  <printOptions/>
  <pageMargins left="0.787" right="0.787" top="0.984" bottom="0.984" header="0.512" footer="0.51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 Yosikazu</dc:creator>
  <cp:keywords/>
  <dc:description/>
  <cp:lastModifiedBy>ojima</cp:lastModifiedBy>
  <dcterms:created xsi:type="dcterms:W3CDTF">2001-09-24T22:13:41Z</dcterms:created>
  <dcterms:modified xsi:type="dcterms:W3CDTF">2009-06-13T09:32:16Z</dcterms:modified>
  <cp:category/>
  <cp:version/>
  <cp:contentType/>
  <cp:contentStatus/>
</cp:coreProperties>
</file>